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Bildung\temp\"/>
    </mc:Choice>
  </mc:AlternateContent>
  <xr:revisionPtr revIDLastSave="0" documentId="13_ncr:1_{BCAD3F55-E92E-4E8D-9144-7C59EE010D5F}" xr6:coauthVersionLast="47" xr6:coauthVersionMax="47" xr10:uidLastSave="{00000000-0000-0000-0000-000000000000}"/>
  <bookViews>
    <workbookView xWindow="-120" yWindow="-120" windowWidth="38640" windowHeight="21120" firstSheet="1" activeTab="1" xr2:uid="{00000000-000D-0000-FFFF-FFFF00000000}"/>
  </bookViews>
  <sheets>
    <sheet name="Basisdaten" sheetId="2" state="hidden" r:id="rId1"/>
    <sheet name="Subventionsrechner TS"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2" l="1"/>
  <c r="C17" i="2"/>
  <c r="D17" i="2"/>
  <c r="C18" i="2"/>
  <c r="D18" i="2"/>
  <c r="D16" i="2"/>
  <c r="C16" i="2"/>
  <c r="D26" i="2"/>
  <c r="C37" i="5" s="1"/>
  <c r="D28" i="2"/>
  <c r="C39" i="5" s="1"/>
  <c r="D29" i="2"/>
  <c r="C40" i="5" s="1"/>
  <c r="D30" i="2"/>
  <c r="C41" i="5" s="1"/>
  <c r="D32" i="2"/>
  <c r="C43" i="5" s="1"/>
  <c r="D31" i="2"/>
  <c r="C42" i="5" s="1"/>
  <c r="D38" i="2"/>
  <c r="C38" i="5"/>
  <c r="D18" i="5"/>
  <c r="D12" i="5"/>
  <c r="D1" i="5"/>
  <c r="D33" i="5" l="1"/>
  <c r="D34" i="5" s="1"/>
  <c r="D38" i="5" l="1"/>
  <c r="D39" i="5"/>
  <c r="D40" i="5"/>
  <c r="D41" i="5"/>
  <c r="D42" i="5"/>
  <c r="D43" i="5"/>
  <c r="D37" i="5"/>
  <c r="E43" i="5" l="1"/>
  <c r="E38" i="5"/>
  <c r="E37" i="5"/>
  <c r="E42" i="5"/>
  <c r="E41" i="5"/>
  <c r="E40" i="5"/>
  <c r="E39" i="5"/>
</calcChain>
</file>

<file path=xl/sharedStrings.xml><?xml version="1.0" encoding="utf-8"?>
<sst xmlns="http://schemas.openxmlformats.org/spreadsheetml/2006/main" count="82" uniqueCount="71">
  <si>
    <t>Steuerbares Einkommen</t>
  </si>
  <si>
    <t>Steuerbares Vermögen</t>
  </si>
  <si>
    <t>Einstufung</t>
  </si>
  <si>
    <t>Liegenschaftsabzüge über dem Pauschalabzug</t>
  </si>
  <si>
    <t>Basisabzug</t>
  </si>
  <si>
    <t>Freibetrag Vermögen pro Person</t>
  </si>
  <si>
    <t>CHF</t>
  </si>
  <si>
    <t>%</t>
  </si>
  <si>
    <t>Zahl</t>
  </si>
  <si>
    <t>Anteil Vermögensanrechnung</t>
  </si>
  <si>
    <t>Erwachsenenabzug pro Person</t>
  </si>
  <si>
    <t>Kinderabzug pro Person</t>
  </si>
  <si>
    <t>Einkommensanteil des massgebenden Gesamteinkommens</t>
  </si>
  <si>
    <t>Faktor zu Säuglingstarif (Kinder &lt; 18 Monate)</t>
  </si>
  <si>
    <t>Anzahl Erwachsene</t>
  </si>
  <si>
    <t>Anzahl Kinder &lt; 18 Jahre im Haushalt</t>
  </si>
  <si>
    <t>Einkaufssumme in die 2. Säule (Pensionskasse)</t>
  </si>
  <si>
    <t>Ganzer Tag</t>
  </si>
  <si>
    <t>Berechnung Total Abzüge (Basisabzug+Erwachsenenabzug+Kinderabzug)</t>
  </si>
  <si>
    <t>vom Vermögen an Einkommen anrechenbarer Betrag</t>
  </si>
  <si>
    <t>Wenn Sie überobligatorische Einlagen in die Pensionskasse geleistet haben, übertragen Sie den Betrag aus der letzten Steuererklärung hierhin.</t>
  </si>
  <si>
    <t>Wenn Sie eine Liegenschaft besitzen und Liegenschaftsabzüge höher als der zulässige Pauschal-
abzug getätigt haben, übertragen Sie den Betrag aus der letzten Steuererklärung hierhin.</t>
  </si>
  <si>
    <t>Berechnung Massgebendes Gesamteinkommen der Familie</t>
  </si>
  <si>
    <t>Berechnung Einkommensanteil gem. Elternbeitragsreglement</t>
  </si>
  <si>
    <t>Faktor von Wochen- zu Monatstarif</t>
  </si>
  <si>
    <t xml:space="preserve">Erhalten Sie einen Zusatzbeitrag Ihres Arbeitgebers für die Kinderbetreuung (nicht die Familienzulage), berechnen Sie den monatlichen Betrag und tragen Sie diesen hier ein. </t>
  </si>
  <si>
    <t>Monatlicher Arbeitgeberbeitrag an die Kinderbetreuung</t>
  </si>
  <si>
    <t>Betreuungsmodule Tagesstrukturen</t>
  </si>
  <si>
    <t>Min.</t>
  </si>
  <si>
    <t>Max.</t>
  </si>
  <si>
    <t>Tarife</t>
  </si>
  <si>
    <t>Nachmittagsbetreuung 1 (NaB1)</t>
  </si>
  <si>
    <t>Mittagsbetreuung (MiB)</t>
  </si>
  <si>
    <t>Morgenbetreuung (MoB)</t>
  </si>
  <si>
    <t>Nachmittagsbetreuung 2 (NaB2)</t>
  </si>
  <si>
    <t>Nachmittagsbetreuung 3 (NaB3)</t>
  </si>
  <si>
    <t>Halber Tag</t>
  </si>
  <si>
    <t>Gemeindebeitrag
pro Tag</t>
  </si>
  <si>
    <t xml:space="preserve">Betreuungsstunde Kinder &gt; 18 Monate </t>
  </si>
  <si>
    <t>Betreuung in Tagesfamilien (TFZU)</t>
  </si>
  <si>
    <t>Die Mindesttarife der Tagesstrukturen wurden teilsweise politisch angehoben und der Maximaltarif bei der Mittagsbetreuung politisch gesenkt.</t>
  </si>
  <si>
    <t>Max. Norm-Elternbeitrag pro Kind (&gt; 18 Mt.) und Tag</t>
  </si>
  <si>
    <t>Grundanteil pro Betreuungstag 
=&gt; min. Norm-Elternbeitrag pro Kind (&gt; 18 Mt.) und Tag</t>
  </si>
  <si>
    <t>Betreuungsmodule Kinderkrippen</t>
  </si>
  <si>
    <t>Allgemeinde Berechnungsgrundlagen gem. Elternbeitragsreglement (01.08.2026)</t>
  </si>
  <si>
    <t>Halber Tag mit Mittagessen</t>
  </si>
  <si>
    <t>Halber Tag ohne Mittagessen</t>
  </si>
  <si>
    <r>
      <t xml:space="preserve">Nehmen Sie die letzte Steuer-Schlussrechnungen und Steuererklärungen beider Erziehungs-berechtigten zu Hand und summieren Sie die Einkommens-/Vermögenszahlen. </t>
    </r>
    <r>
      <rPr>
        <sz val="3"/>
        <color theme="1"/>
        <rFont val="Segoe UI"/>
        <family val="2"/>
      </rPr>
      <t xml:space="preserve">
</t>
    </r>
    <r>
      <rPr>
        <sz val="9"/>
        <color theme="1"/>
        <rFont val="Segoe UI"/>
        <family val="2"/>
      </rPr>
      <t>Sind die Elternteile getrennt oder geschieden, werden die Steuerdaten jener Person miteinbezogen, bei welcher das Kind gemeldet ist.</t>
    </r>
  </si>
  <si>
    <t>Rechtsmittelbelehrung</t>
  </si>
  <si>
    <t>Gegen diese Verfügung kann innert 30 Tagen seit Zustellung beim Gemeinderat Buchs, Badenerstrasse 1, 8107 Buchs, schriftlich Einsprache erhoben werden. Die Einsprache muss einen Antrag und eine Begründung enthalten. Die angefochtene Verfügung ist beizulegen.</t>
  </si>
  <si>
    <t>Maximal dieser Arbeitgeberbeitrag wird dem Gemeindebeitrag monatlich abgezogen.</t>
  </si>
  <si>
    <t>Das Ergebnis dieser Online-Berechnung ist unverbindlich und vor Abzug des Arbeitgeberbeitrags an die Kinderbetreuung.</t>
  </si>
  <si>
    <t xml:space="preserve">Morgenbetreuung </t>
  </si>
  <si>
    <t>Zeit</t>
  </si>
  <si>
    <t>07:30 - 08:20 Uhr</t>
  </si>
  <si>
    <t xml:space="preserve">Mittagsbetreuung </t>
  </si>
  <si>
    <t xml:space="preserve">Nachmittagsbetreuung 1 </t>
  </si>
  <si>
    <t>13:30 - 15:10 Uhr</t>
  </si>
  <si>
    <t xml:space="preserve">Nachmittagsbetreuung 2 </t>
  </si>
  <si>
    <t>15:10 - 18:00 Uhr</t>
  </si>
  <si>
    <t xml:space="preserve">Nachmittagsbetreuung 3 </t>
  </si>
  <si>
    <t>16:05 - 18:00 Uhr</t>
  </si>
  <si>
    <t>07:30 - 13:30 / 12:00 - 18:00 Uhr</t>
  </si>
  <si>
    <t>07:30 - 18:00 Uhr</t>
  </si>
  <si>
    <r>
      <t xml:space="preserve">Halber Tag </t>
    </r>
    <r>
      <rPr>
        <sz val="9"/>
        <color theme="0"/>
        <rFont val="Segoe UI"/>
        <family val="2"/>
      </rPr>
      <t>(Schulfrei/-ferien)</t>
    </r>
  </si>
  <si>
    <r>
      <t>Ganzer Tag</t>
    </r>
    <r>
      <rPr>
        <sz val="9"/>
        <color theme="0"/>
        <rFont val="Segoe UI"/>
        <family val="2"/>
      </rPr>
      <t xml:space="preserve"> (Schulfrei/-ferien)</t>
    </r>
  </si>
  <si>
    <t>12:00 - 13:30 Uhr</t>
  </si>
  <si>
    <t>Volltarif 
pro Tag</t>
  </si>
  <si>
    <t>Ihr  Tarif 
pro Tag</t>
  </si>
  <si>
    <t>Unverbindliche Berechnung der Tagesstruktur-Betreuungskosten</t>
  </si>
  <si>
    <t>Bitte füllen Sie alle hellgrünen Felder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</si>
</sst>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CHF&quot;\ #,##0.00"/>
    <numFmt numFmtId="165" formatCode="0.000%"/>
    <numFmt numFmtId="166" formatCode="&quot;CHF&quot;\ #,##0"/>
  </numFmts>
  <fonts count="14">
    <font>
      <sz val="11"/>
      <color theme="1"/>
      <name val="Calibri"/>
      <family val="2"/>
      <scheme val="minor"/>
    </font>
    <font>
      <sz val="11"/>
      <color theme="1"/>
      <name val="Segoe UI"/>
      <family val="2"/>
    </font>
    <font>
      <sz val="11"/>
      <color theme="1"/>
      <name val="Segoe UI"/>
      <family val="2"/>
    </font>
    <font>
      <sz val="11"/>
      <color theme="1"/>
      <name val="Segoe UI"/>
      <family val="2"/>
    </font>
    <font>
      <sz val="11"/>
      <color theme="1"/>
      <name val="Calibri"/>
      <family val="2"/>
      <scheme val="minor"/>
    </font>
    <font>
      <b/>
      <sz val="11"/>
      <color theme="0"/>
      <name val="Segoe UI"/>
      <family val="2"/>
    </font>
    <font>
      <b/>
      <sz val="11"/>
      <color theme="1"/>
      <name val="Segoe UI"/>
      <family val="2"/>
    </font>
    <font>
      <sz val="11"/>
      <color theme="0"/>
      <name val="Segoe UI"/>
      <family val="2"/>
    </font>
    <font>
      <sz val="9"/>
      <color theme="1"/>
      <name val="Segoe UI"/>
      <family val="2"/>
    </font>
    <font>
      <sz val="3"/>
      <color theme="1"/>
      <name val="Segoe UI"/>
      <family val="2"/>
    </font>
    <font>
      <sz val="9"/>
      <name val="Segoe UI"/>
      <family val="2"/>
    </font>
    <font>
      <b/>
      <sz val="11"/>
      <name val="Segoe UI"/>
      <family val="2"/>
    </font>
    <font>
      <sz val="9"/>
      <color theme="0"/>
      <name val="Segoe UI"/>
      <family val="2"/>
    </font>
    <font>
      <b/>
      <sz val="12"/>
      <color theme="1"/>
      <name val="Segoe UI"/>
      <family val="2"/>
    </font>
  </fonts>
  <fills count="5">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rgb="FFFFFFFF"/>
      </top>
      <bottom style="medium">
        <color rgb="FFFFFFFF"/>
      </bottom>
      <diagonal/>
    </border>
    <border>
      <left/>
      <right/>
      <top style="thin">
        <color indexed="64"/>
      </top>
      <bottom/>
      <diagonal/>
    </border>
    <border>
      <left/>
      <right/>
      <top style="medium">
        <color rgb="FFFFFFFF"/>
      </top>
      <bottom/>
      <diagonal/>
    </border>
  </borders>
  <cellStyleXfs count="2">
    <xf numFmtId="0" fontId="0" fillId="0" borderId="0"/>
    <xf numFmtId="9" fontId="4" fillId="0" borderId="0" applyFont="0" applyFill="0" applyBorder="0" applyAlignment="0" applyProtection="0"/>
  </cellStyleXfs>
  <cellXfs count="62">
    <xf numFmtId="0" fontId="0" fillId="0" borderId="0" xfId="0"/>
    <xf numFmtId="0" fontId="3" fillId="0" borderId="0" xfId="0" applyFont="1"/>
    <xf numFmtId="14" fontId="3" fillId="0" borderId="0" xfId="0" applyNumberFormat="1" applyFont="1"/>
    <xf numFmtId="0" fontId="6" fillId="0" borderId="0" xfId="0" applyFont="1" applyAlignment="1">
      <alignment horizontal="left" wrapText="1"/>
    </xf>
    <xf numFmtId="0" fontId="8" fillId="0" borderId="0" xfId="0" applyFont="1" applyAlignment="1">
      <alignment horizontal="right"/>
    </xf>
    <xf numFmtId="0" fontId="3" fillId="0" borderId="3" xfId="0" applyFont="1" applyBorder="1"/>
    <xf numFmtId="0" fontId="3" fillId="0" borderId="1" xfId="0" applyFont="1" applyBorder="1"/>
    <xf numFmtId="0" fontId="3" fillId="0" borderId="0" xfId="0" applyFont="1" applyBorder="1"/>
    <xf numFmtId="164" fontId="3" fillId="0" borderId="0" xfId="0" applyNumberFormat="1" applyFont="1" applyFill="1" applyBorder="1"/>
    <xf numFmtId="0" fontId="3" fillId="0" borderId="0" xfId="0" applyFont="1" applyFill="1" applyBorder="1"/>
    <xf numFmtId="9" fontId="3" fillId="0" borderId="0" xfId="1" applyFont="1"/>
    <xf numFmtId="164" fontId="3" fillId="0" borderId="0" xfId="0" applyNumberFormat="1" applyFont="1"/>
    <xf numFmtId="2" fontId="3" fillId="0" borderId="0" xfId="0" applyNumberFormat="1" applyFont="1"/>
    <xf numFmtId="0" fontId="6" fillId="0" borderId="0" xfId="0" applyFont="1"/>
    <xf numFmtId="164" fontId="10" fillId="0" borderId="4" xfId="0" applyNumberFormat="1" applyFont="1" applyFill="1" applyBorder="1" applyAlignment="1">
      <alignment horizontal="right" wrapText="1"/>
    </xf>
    <xf numFmtId="164" fontId="11" fillId="0" borderId="4" xfId="0" applyNumberFormat="1" applyFont="1" applyFill="1" applyBorder="1" applyAlignment="1">
      <alignment horizontal="right" wrapText="1"/>
    </xf>
    <xf numFmtId="0" fontId="5" fillId="3" borderId="4" xfId="0" applyFont="1" applyFill="1" applyBorder="1" applyAlignment="1">
      <alignment vertical="center"/>
    </xf>
    <xf numFmtId="164" fontId="7" fillId="3" borderId="4" xfId="0" applyNumberFormat="1" applyFont="1" applyFill="1" applyBorder="1" applyAlignment="1">
      <alignment vertical="center"/>
    </xf>
    <xf numFmtId="164" fontId="5" fillId="3" borderId="4" xfId="0" applyNumberFormat="1" applyFont="1" applyFill="1" applyBorder="1" applyAlignment="1">
      <alignment vertical="center"/>
    </xf>
    <xf numFmtId="0" fontId="6" fillId="4" borderId="2" xfId="0" applyFont="1" applyFill="1" applyBorder="1"/>
    <xf numFmtId="0" fontId="6" fillId="0" borderId="2" xfId="0" applyFont="1" applyFill="1" applyBorder="1" applyAlignment="1">
      <alignment horizontal="center"/>
    </xf>
    <xf numFmtId="0" fontId="3" fillId="0" borderId="2" xfId="0" applyFont="1" applyBorder="1"/>
    <xf numFmtId="164" fontId="3" fillId="2" borderId="2" xfId="0" applyNumberFormat="1" applyFont="1" applyFill="1" applyBorder="1"/>
    <xf numFmtId="9" fontId="3" fillId="2" borderId="2" xfId="1" applyFont="1" applyFill="1" applyBorder="1"/>
    <xf numFmtId="2" fontId="3" fillId="2" borderId="2" xfId="0" applyNumberFormat="1" applyFont="1" applyFill="1" applyBorder="1"/>
    <xf numFmtId="0" fontId="3" fillId="0" borderId="2" xfId="0" applyFont="1" applyBorder="1" applyAlignment="1">
      <alignment wrapText="1"/>
    </xf>
    <xf numFmtId="165" fontId="3" fillId="2" borderId="2" xfId="1" applyNumberFormat="1" applyFont="1" applyFill="1" applyBorder="1"/>
    <xf numFmtId="0" fontId="3" fillId="0" borderId="5" xfId="0" applyFont="1" applyFill="1" applyBorder="1"/>
    <xf numFmtId="164" fontId="3" fillId="0" borderId="5" xfId="0" applyNumberFormat="1" applyFont="1" applyFill="1" applyBorder="1"/>
    <xf numFmtId="165" fontId="3" fillId="0" borderId="5" xfId="1" applyNumberFormat="1" applyFont="1" applyFill="1" applyBorder="1"/>
    <xf numFmtId="2" fontId="3" fillId="0" borderId="5" xfId="0" applyNumberFormat="1" applyFont="1" applyFill="1" applyBorder="1"/>
    <xf numFmtId="165" fontId="3" fillId="0" borderId="0" xfId="1" applyNumberFormat="1" applyFont="1" applyFill="1" applyBorder="1"/>
    <xf numFmtId="2" fontId="3" fillId="0" borderId="0" xfId="0" applyNumberFormat="1" applyFont="1" applyFill="1" applyBorder="1"/>
    <xf numFmtId="0" fontId="3" fillId="0" borderId="1" xfId="0" applyFont="1" applyFill="1" applyBorder="1"/>
    <xf numFmtId="164" fontId="3" fillId="0" borderId="1" xfId="0" applyNumberFormat="1" applyFont="1" applyFill="1" applyBorder="1"/>
    <xf numFmtId="0" fontId="6" fillId="0" borderId="2" xfId="0" applyFont="1" applyBorder="1"/>
    <xf numFmtId="164" fontId="6" fillId="4" borderId="2" xfId="0" applyNumberFormat="1" applyFont="1" applyFill="1" applyBorder="1"/>
    <xf numFmtId="164" fontId="6" fillId="0" borderId="2" xfId="0" applyNumberFormat="1" applyFont="1" applyBorder="1" applyAlignment="1">
      <alignment horizontal="center"/>
    </xf>
    <xf numFmtId="9" fontId="6" fillId="0" borderId="2" xfId="1" applyFont="1" applyBorder="1" applyAlignment="1">
      <alignment horizontal="center"/>
    </xf>
    <xf numFmtId="2" fontId="3" fillId="4" borderId="2" xfId="0" applyNumberFormat="1" applyFont="1" applyFill="1" applyBorder="1"/>
    <xf numFmtId="164" fontId="3" fillId="4" borderId="2" xfId="0" applyNumberFormat="1" applyFont="1" applyFill="1" applyBorder="1"/>
    <xf numFmtId="0" fontId="3" fillId="0" borderId="2" xfId="0" applyFont="1" applyFill="1" applyBorder="1"/>
    <xf numFmtId="0" fontId="3" fillId="4" borderId="2" xfId="0" applyFont="1" applyFill="1" applyBorder="1"/>
    <xf numFmtId="0" fontId="6" fillId="0" borderId="2" xfId="0" applyFont="1" applyBorder="1" applyAlignment="1">
      <alignment horizontal="center"/>
    </xf>
    <xf numFmtId="9" fontId="3" fillId="2" borderId="2" xfId="1" applyFont="1" applyFill="1" applyBorder="1" applyAlignment="1">
      <alignment horizontal="center"/>
    </xf>
    <xf numFmtId="164" fontId="3" fillId="0" borderId="2" xfId="1" applyNumberFormat="1" applyFont="1" applyFill="1" applyBorder="1"/>
    <xf numFmtId="164" fontId="3" fillId="2" borderId="2" xfId="1" applyNumberFormat="1" applyFont="1" applyFill="1" applyBorder="1"/>
    <xf numFmtId="164" fontId="3" fillId="0" borderId="2" xfId="0" applyNumberFormat="1" applyFont="1" applyFill="1" applyBorder="1"/>
    <xf numFmtId="2" fontId="8" fillId="0" borderId="0" xfId="0" applyNumberFormat="1" applyFont="1" applyAlignment="1">
      <alignment horizontal="right"/>
    </xf>
    <xf numFmtId="0" fontId="2" fillId="0" borderId="0" xfId="0" applyFont="1" applyAlignment="1">
      <alignment wrapText="1"/>
    </xf>
    <xf numFmtId="0" fontId="8" fillId="0" borderId="0" xfId="0" applyFont="1" applyAlignment="1">
      <alignment horizontal="right" vertical="top"/>
    </xf>
    <xf numFmtId="164" fontId="10" fillId="0" borderId="4" xfId="0" applyNumberFormat="1" applyFont="1" applyFill="1" applyBorder="1" applyAlignment="1">
      <alignment horizontal="left" wrapText="1"/>
    </xf>
    <xf numFmtId="49" fontId="12" fillId="3" borderId="4" xfId="0" applyNumberFormat="1" applyFont="1" applyFill="1" applyBorder="1" applyAlignment="1">
      <alignment horizontal="left" vertical="center"/>
    </xf>
    <xf numFmtId="0" fontId="6" fillId="0" borderId="0" xfId="0" applyFont="1" applyAlignment="1">
      <alignment horizontal="left" wrapText="1"/>
    </xf>
    <xf numFmtId="1" fontId="3" fillId="2" borderId="3" xfId="0" applyNumberFormat="1" applyFont="1" applyFill="1" applyBorder="1" applyProtection="1">
      <protection locked="0"/>
    </xf>
    <xf numFmtId="1" fontId="3" fillId="2" borderId="1" xfId="0" applyNumberFormat="1" applyFont="1" applyFill="1" applyBorder="1" applyProtection="1">
      <protection locked="0"/>
    </xf>
    <xf numFmtId="166" fontId="3" fillId="2" borderId="3" xfId="0" applyNumberFormat="1" applyFont="1" applyFill="1" applyBorder="1" applyProtection="1">
      <protection locked="0"/>
    </xf>
    <xf numFmtId="164" fontId="6" fillId="0" borderId="2" xfId="0" applyNumberFormat="1" applyFont="1" applyBorder="1" applyAlignment="1">
      <alignment horizontal="center"/>
    </xf>
    <xf numFmtId="0" fontId="8" fillId="0" borderId="6" xfId="0" applyFont="1" applyBorder="1" applyAlignment="1">
      <alignment horizontal="right" wrapText="1"/>
    </xf>
    <xf numFmtId="0" fontId="13" fillId="0" borderId="0" xfId="0" applyFont="1" applyAlignment="1">
      <alignment horizontal="left" wrapText="1"/>
    </xf>
    <xf numFmtId="0" fontId="8" fillId="0" borderId="0" xfId="0" applyFont="1" applyAlignment="1">
      <alignment horizontal="left" wrapText="1"/>
    </xf>
    <xf numFmtId="0" fontId="1" fillId="2" borderId="0" xfId="0" applyFont="1" applyFill="1" applyAlignment="1">
      <alignment horizontal="left" wrapText="1"/>
    </xf>
  </cellXfs>
  <cellStyles count="2">
    <cellStyle name="Prozent" xfId="1" builtinId="5"/>
    <cellStyle name="Standard" xfId="0" builtinId="0"/>
  </cellStyles>
  <dxfs count="0"/>
  <tableStyles count="0" defaultTableStyle="TableStyleMedium2" defaultPivotStyle="PivotStyleLight16"/>
  <colors>
    <mruColors>
      <color rgb="FFFFFFFF"/>
      <color rgb="FF969696"/>
      <color rgb="FFB2B2B2"/>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1695449</xdr:colOff>
      <xdr:row>2</xdr:row>
      <xdr:rowOff>116845</xdr:rowOff>
    </xdr:to>
    <xdr:pic>
      <xdr:nvPicPr>
        <xdr:cNvPr id="2" name="Grafik 1">
          <a:extLst>
            <a:ext uri="{FF2B5EF4-FFF2-40B4-BE49-F238E27FC236}">
              <a16:creationId xmlns:a16="http://schemas.microsoft.com/office/drawing/2014/main" id="{A5D7FE9A-BB41-4C78-8C23-8A36C2A6B5EA}"/>
            </a:ext>
          </a:extLst>
        </xdr:cNvPr>
        <xdr:cNvPicPr>
          <a:picLocks noChangeAspect="1"/>
        </xdr:cNvPicPr>
      </xdr:nvPicPr>
      <xdr:blipFill>
        <a:blip xmlns:r="http://schemas.openxmlformats.org/officeDocument/2006/relationships" r:embed="rId1"/>
        <a:stretch>
          <a:fillRect/>
        </a:stretch>
      </xdr:blipFill>
      <xdr:spPr>
        <a:xfrm>
          <a:off x="0" y="0"/>
          <a:ext cx="1695449" cy="53725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2751E-9A76-4C19-AE2C-BF3806B32586}">
  <dimension ref="A1:F44"/>
  <sheetViews>
    <sheetView zoomScale="115" zoomScaleNormal="115" workbookViewId="0">
      <selection activeCell="C38" sqref="C38"/>
    </sheetView>
  </sheetViews>
  <sheetFormatPr baseColWidth="10" defaultRowHeight="16.5"/>
  <cols>
    <col min="1" max="1" width="61.7109375" style="1" bestFit="1" customWidth="1"/>
    <col min="2" max="2" width="15" style="1" customWidth="1"/>
    <col min="3" max="16384" width="11.42578125" style="1"/>
  </cols>
  <sheetData>
    <row r="1" spans="1:4">
      <c r="A1" s="19" t="s">
        <v>44</v>
      </c>
      <c r="B1" s="20" t="s">
        <v>6</v>
      </c>
      <c r="C1" s="20" t="s">
        <v>7</v>
      </c>
      <c r="D1" s="20" t="s">
        <v>8</v>
      </c>
    </row>
    <row r="2" spans="1:4">
      <c r="A2" s="21" t="s">
        <v>5</v>
      </c>
      <c r="B2" s="22">
        <v>77000</v>
      </c>
      <c r="C2" s="23"/>
      <c r="D2" s="24"/>
    </row>
    <row r="3" spans="1:4">
      <c r="A3" s="21" t="s">
        <v>9</v>
      </c>
      <c r="B3" s="22"/>
      <c r="C3" s="23">
        <v>0.1</v>
      </c>
      <c r="D3" s="24"/>
    </row>
    <row r="4" spans="1:4">
      <c r="A4" s="21" t="s">
        <v>4</v>
      </c>
      <c r="B4" s="22">
        <v>10000</v>
      </c>
      <c r="C4" s="23"/>
      <c r="D4" s="24"/>
    </row>
    <row r="5" spans="1:4">
      <c r="A5" s="21" t="s">
        <v>10</v>
      </c>
      <c r="B5" s="22">
        <v>7000</v>
      </c>
      <c r="C5" s="23"/>
      <c r="D5" s="24"/>
    </row>
    <row r="6" spans="1:4">
      <c r="A6" s="21" t="s">
        <v>11</v>
      </c>
      <c r="B6" s="22">
        <v>3000</v>
      </c>
      <c r="C6" s="23"/>
      <c r="D6" s="24"/>
    </row>
    <row r="7" spans="1:4" ht="33">
      <c r="A7" s="25" t="s">
        <v>42</v>
      </c>
      <c r="B7" s="22">
        <v>31</v>
      </c>
      <c r="C7" s="23"/>
      <c r="D7" s="24"/>
    </row>
    <row r="8" spans="1:4">
      <c r="A8" s="21" t="s">
        <v>41</v>
      </c>
      <c r="B8" s="22">
        <v>120</v>
      </c>
      <c r="C8" s="23"/>
      <c r="D8" s="24"/>
    </row>
    <row r="9" spans="1:4">
      <c r="A9" s="21" t="s">
        <v>12</v>
      </c>
      <c r="B9" s="22"/>
      <c r="C9" s="26">
        <v>1.17E-3</v>
      </c>
      <c r="D9" s="24"/>
    </row>
    <row r="10" spans="1:4">
      <c r="A10" s="21" t="s">
        <v>13</v>
      </c>
      <c r="B10" s="22"/>
      <c r="C10" s="23"/>
      <c r="D10" s="24">
        <v>1.1000000000000001</v>
      </c>
    </row>
    <row r="11" spans="1:4">
      <c r="A11" s="27"/>
      <c r="B11" s="28"/>
      <c r="C11" s="29"/>
      <c r="D11" s="30"/>
    </row>
    <row r="12" spans="1:4">
      <c r="A12" s="9"/>
      <c r="B12" s="8"/>
      <c r="C12" s="31"/>
      <c r="D12" s="32"/>
    </row>
    <row r="13" spans="1:4">
      <c r="A13" s="9"/>
      <c r="B13" s="8"/>
      <c r="C13" s="31"/>
      <c r="D13" s="32"/>
    </row>
    <row r="14" spans="1:4">
      <c r="A14" s="33"/>
      <c r="B14" s="34"/>
      <c r="C14" s="57" t="s">
        <v>30</v>
      </c>
      <c r="D14" s="57"/>
    </row>
    <row r="15" spans="1:4">
      <c r="A15" s="35" t="s">
        <v>43</v>
      </c>
      <c r="B15" s="36" t="s">
        <v>2</v>
      </c>
      <c r="C15" s="37" t="s">
        <v>28</v>
      </c>
      <c r="D15" s="38" t="s">
        <v>29</v>
      </c>
    </row>
    <row r="16" spans="1:4">
      <c r="A16" s="21" t="s">
        <v>17</v>
      </c>
      <c r="B16" s="23">
        <v>1</v>
      </c>
      <c r="C16" s="39">
        <f>$B$7*B16</f>
        <v>31</v>
      </c>
      <c r="D16" s="40">
        <f>$B$8*B16</f>
        <v>120</v>
      </c>
    </row>
    <row r="17" spans="1:6">
      <c r="A17" s="21" t="s">
        <v>45</v>
      </c>
      <c r="B17" s="23">
        <v>0.7</v>
      </c>
      <c r="C17" s="39">
        <f t="shared" ref="C17:C18" si="0">$B$7*B17</f>
        <v>21.7</v>
      </c>
      <c r="D17" s="40">
        <f t="shared" ref="D17:D18" si="1">$B$8*B17</f>
        <v>84</v>
      </c>
    </row>
    <row r="18" spans="1:6">
      <c r="A18" s="21" t="s">
        <v>46</v>
      </c>
      <c r="B18" s="23">
        <v>0.5</v>
      </c>
      <c r="C18" s="39">
        <f t="shared" si="0"/>
        <v>15.5</v>
      </c>
      <c r="D18" s="40">
        <f t="shared" si="1"/>
        <v>60</v>
      </c>
    </row>
    <row r="19" spans="1:6">
      <c r="A19" s="41" t="s">
        <v>24</v>
      </c>
      <c r="B19" s="24">
        <v>4.2</v>
      </c>
      <c r="C19" s="42"/>
      <c r="D19" s="42"/>
    </row>
    <row r="20" spans="1:6">
      <c r="B20" s="11"/>
      <c r="C20" s="10"/>
      <c r="D20" s="12"/>
    </row>
    <row r="21" spans="1:6">
      <c r="B21" s="11"/>
      <c r="C21" s="10"/>
      <c r="D21" s="12"/>
    </row>
    <row r="22" spans="1:6">
      <c r="B22" s="11"/>
      <c r="C22" s="10"/>
      <c r="D22" s="12"/>
    </row>
    <row r="23" spans="1:6">
      <c r="B23" s="11"/>
      <c r="C23" s="10"/>
      <c r="D23" s="12"/>
    </row>
    <row r="24" spans="1:6">
      <c r="A24" s="13"/>
      <c r="B24" s="43" t="s">
        <v>2</v>
      </c>
      <c r="C24" s="57" t="s">
        <v>30</v>
      </c>
      <c r="D24" s="57"/>
    </row>
    <row r="25" spans="1:6">
      <c r="A25" s="35" t="s">
        <v>27</v>
      </c>
      <c r="B25" s="43" t="s">
        <v>7</v>
      </c>
      <c r="C25" s="37" t="s">
        <v>28</v>
      </c>
      <c r="D25" s="38" t="s">
        <v>29</v>
      </c>
    </row>
    <row r="26" spans="1:6">
      <c r="A26" s="21" t="s">
        <v>33</v>
      </c>
      <c r="B26" s="44">
        <v>0.06</v>
      </c>
      <c r="C26" s="22">
        <v>5</v>
      </c>
      <c r="D26" s="45">
        <f>B8*B26</f>
        <v>7.1999999999999993</v>
      </c>
    </row>
    <row r="27" spans="1:6">
      <c r="A27" s="21" t="s">
        <v>32</v>
      </c>
      <c r="B27" s="44">
        <v>0.3</v>
      </c>
      <c r="C27" s="22">
        <v>10</v>
      </c>
      <c r="D27" s="46">
        <v>24</v>
      </c>
    </row>
    <row r="28" spans="1:6">
      <c r="A28" s="21" t="s">
        <v>31</v>
      </c>
      <c r="B28" s="44">
        <v>0.15</v>
      </c>
      <c r="C28" s="22">
        <v>6</v>
      </c>
      <c r="D28" s="45">
        <f>B8*B28</f>
        <v>18</v>
      </c>
    </row>
    <row r="29" spans="1:6">
      <c r="A29" s="21" t="s">
        <v>34</v>
      </c>
      <c r="B29" s="44">
        <v>0.25</v>
      </c>
      <c r="C29" s="22">
        <v>9</v>
      </c>
      <c r="D29" s="45">
        <f>B8*B29</f>
        <v>30</v>
      </c>
      <c r="F29" s="11"/>
    </row>
    <row r="30" spans="1:6">
      <c r="A30" s="21" t="s">
        <v>35</v>
      </c>
      <c r="B30" s="44">
        <v>0.2</v>
      </c>
      <c r="C30" s="22">
        <v>7</v>
      </c>
      <c r="D30" s="47">
        <f>B8*B30</f>
        <v>24</v>
      </c>
      <c r="F30" s="11"/>
    </row>
    <row r="31" spans="1:6">
      <c r="A31" s="21" t="s">
        <v>36</v>
      </c>
      <c r="B31" s="44">
        <v>0.7</v>
      </c>
      <c r="C31" s="22">
        <v>30</v>
      </c>
      <c r="D31" s="47">
        <f>B8*B31</f>
        <v>84</v>
      </c>
      <c r="F31" s="11"/>
    </row>
    <row r="32" spans="1:6">
      <c r="A32" s="21" t="s">
        <v>17</v>
      </c>
      <c r="B32" s="44">
        <v>0.95</v>
      </c>
      <c r="C32" s="22">
        <v>40</v>
      </c>
      <c r="D32" s="47">
        <f>B8*B32</f>
        <v>114</v>
      </c>
      <c r="F32" s="11"/>
    </row>
    <row r="33" spans="1:4">
      <c r="D33" s="48" t="s">
        <v>40</v>
      </c>
    </row>
    <row r="36" spans="1:4">
      <c r="C36" s="57" t="s">
        <v>30</v>
      </c>
      <c r="D36" s="57"/>
    </row>
    <row r="37" spans="1:4">
      <c r="A37" s="35" t="s">
        <v>39</v>
      </c>
      <c r="B37" s="43" t="s">
        <v>2</v>
      </c>
      <c r="C37" s="37" t="s">
        <v>28</v>
      </c>
      <c r="D37" s="38" t="s">
        <v>29</v>
      </c>
    </row>
    <row r="38" spans="1:4">
      <c r="A38" s="21" t="s">
        <v>38</v>
      </c>
      <c r="B38" s="44">
        <v>0.1</v>
      </c>
      <c r="C38" s="47">
        <f>$B$7*B38</f>
        <v>3.1</v>
      </c>
      <c r="D38" s="45">
        <f>$B$8*B38</f>
        <v>12</v>
      </c>
    </row>
    <row r="39" spans="1:4">
      <c r="C39" s="11"/>
    </row>
    <row r="43" spans="1:4">
      <c r="A43" s="13" t="s">
        <v>48</v>
      </c>
    </row>
    <row r="44" spans="1:4" ht="82.5">
      <c r="A44" s="49" t="s">
        <v>49</v>
      </c>
    </row>
  </sheetData>
  <sheetProtection algorithmName="SHA-512" hashValue="1QqZcOJclSRSa4y4ORbobWso7sZ1PdLN97B/OS4FYEuwvmag560iRhzFRUvkmkMs1Y7bLksY9CWpqrv6jpA6WA==" saltValue="rs1kE+LhLzAGDxXW7svd8w==" spinCount="100000" sheet="1" objects="1" scenarios="1" selectLockedCells="1" selectUnlockedCells="1"/>
  <mergeCells count="3">
    <mergeCell ref="C24:D24"/>
    <mergeCell ref="C36:D36"/>
    <mergeCell ref="C14:D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4A23-E3D2-49EA-B4C5-2285CEDE041A}">
  <dimension ref="A1:E45"/>
  <sheetViews>
    <sheetView tabSelected="1" zoomScale="115" zoomScaleNormal="115" workbookViewId="0">
      <selection activeCell="D26" sqref="D26"/>
    </sheetView>
  </sheetViews>
  <sheetFormatPr baseColWidth="10" defaultRowHeight="16.5"/>
  <cols>
    <col min="1" max="1" width="28.5703125" style="1" customWidth="1"/>
    <col min="2" max="2" width="27.7109375" style="1" customWidth="1"/>
    <col min="3" max="3" width="12.28515625" style="1" customWidth="1"/>
    <col min="4" max="4" width="14.85546875" style="1" customWidth="1"/>
    <col min="5" max="5" width="0" style="1" hidden="1" customWidth="1"/>
    <col min="6" max="16384" width="11.42578125" style="1"/>
  </cols>
  <sheetData>
    <row r="1" spans="1:4">
      <c r="D1" s="2">
        <f ca="1">TODAY()</f>
        <v>46111</v>
      </c>
    </row>
    <row r="6" spans="1:4" ht="17.25">
      <c r="A6" s="59" t="s">
        <v>69</v>
      </c>
      <c r="B6" s="59"/>
      <c r="C6" s="59"/>
      <c r="D6" s="59"/>
    </row>
    <row r="7" spans="1:4">
      <c r="A7" s="53"/>
      <c r="B7" s="53"/>
      <c r="C7" s="53"/>
      <c r="D7" s="53"/>
    </row>
    <row r="8" spans="1:4">
      <c r="A8" s="61" t="s">
        <v>70</v>
      </c>
      <c r="B8" s="61"/>
      <c r="C8" s="61"/>
      <c r="D8" s="61"/>
    </row>
    <row r="9" spans="1:4">
      <c r="A9" s="3"/>
      <c r="B9" s="3"/>
      <c r="C9" s="3"/>
      <c r="D9" s="3"/>
    </row>
    <row r="10" spans="1:4">
      <c r="A10" s="5" t="s">
        <v>14</v>
      </c>
      <c r="B10" s="5"/>
      <c r="C10" s="5"/>
      <c r="D10" s="54">
        <v>1</v>
      </c>
    </row>
    <row r="11" spans="1:4">
      <c r="A11" s="6" t="s">
        <v>15</v>
      </c>
      <c r="B11" s="6"/>
      <c r="C11" s="6"/>
      <c r="D11" s="55">
        <v>1</v>
      </c>
    </row>
    <row r="12" spans="1:4" hidden="1">
      <c r="A12" s="7" t="s">
        <v>18</v>
      </c>
      <c r="B12" s="7"/>
      <c r="C12" s="7"/>
      <c r="D12" s="8">
        <f>Basisdaten!B4+'Subventionsrechner TS'!D10*Basisdaten!B5+'Subventionsrechner TS'!D11*Basisdaten!B6</f>
        <v>20000</v>
      </c>
    </row>
    <row r="14" spans="1:4" ht="9" customHeight="1"/>
    <row r="15" spans="1:4" ht="53.25" customHeight="1">
      <c r="A15" s="60" t="s">
        <v>47</v>
      </c>
      <c r="B15" s="60"/>
      <c r="C15" s="60"/>
      <c r="D15" s="60"/>
    </row>
    <row r="16" spans="1:4">
      <c r="A16" s="5" t="s">
        <v>0</v>
      </c>
      <c r="B16" s="5"/>
      <c r="C16" s="5"/>
      <c r="D16" s="56">
        <v>0</v>
      </c>
    </row>
    <row r="17" spans="1:4">
      <c r="A17" s="5" t="s">
        <v>1</v>
      </c>
      <c r="B17" s="5"/>
      <c r="C17" s="5"/>
      <c r="D17" s="56">
        <v>0</v>
      </c>
    </row>
    <row r="18" spans="1:4" hidden="1">
      <c r="A18" s="9" t="s">
        <v>19</v>
      </c>
      <c r="B18" s="9"/>
      <c r="C18" s="9"/>
      <c r="D18" s="8">
        <f>(_xlfn.LET(_xlpm.x,D17-D10*Basisdaten!B2,MAX(0,_xlpm.x)))*Basisdaten!C3</f>
        <v>0</v>
      </c>
    </row>
    <row r="20" spans="1:4" ht="10.5" customHeight="1"/>
    <row r="21" spans="1:4" ht="27.75" customHeight="1">
      <c r="A21" s="60" t="s">
        <v>20</v>
      </c>
      <c r="B21" s="60"/>
      <c r="C21" s="60"/>
      <c r="D21" s="60"/>
    </row>
    <row r="22" spans="1:4">
      <c r="A22" s="5" t="s">
        <v>16</v>
      </c>
      <c r="B22" s="5"/>
      <c r="C22" s="5"/>
      <c r="D22" s="56">
        <v>0</v>
      </c>
    </row>
    <row r="24" spans="1:4" ht="10.5" customHeight="1"/>
    <row r="25" spans="1:4" ht="28.5" customHeight="1">
      <c r="A25" s="60" t="s">
        <v>21</v>
      </c>
      <c r="B25" s="60"/>
      <c r="C25" s="60"/>
      <c r="D25" s="60"/>
    </row>
    <row r="26" spans="1:4">
      <c r="A26" s="5" t="s">
        <v>3</v>
      </c>
      <c r="B26" s="5"/>
      <c r="C26" s="5"/>
      <c r="D26" s="56">
        <v>0</v>
      </c>
    </row>
    <row r="28" spans="1:4" ht="11.25" customHeight="1"/>
    <row r="29" spans="1:4" ht="29.25" customHeight="1">
      <c r="A29" s="60" t="s">
        <v>25</v>
      </c>
      <c r="B29" s="60"/>
      <c r="C29" s="60"/>
      <c r="D29" s="60"/>
    </row>
    <row r="30" spans="1:4">
      <c r="A30" s="5" t="s">
        <v>26</v>
      </c>
      <c r="B30" s="5"/>
      <c r="C30" s="5"/>
      <c r="D30" s="56">
        <v>0</v>
      </c>
    </row>
    <row r="31" spans="1:4">
      <c r="D31" s="50" t="s">
        <v>50</v>
      </c>
    </row>
    <row r="32" spans="1:4" ht="9.75" customHeight="1" thickBot="1">
      <c r="D32" s="50"/>
    </row>
    <row r="33" spans="1:5" hidden="1">
      <c r="A33" s="1" t="s">
        <v>22</v>
      </c>
      <c r="D33" s="11">
        <f>MAX(0,D16+D18+D22+D26-D12)</f>
        <v>0</v>
      </c>
    </row>
    <row r="34" spans="1:5" hidden="1">
      <c r="A34" s="1" t="s">
        <v>23</v>
      </c>
      <c r="D34" s="11">
        <f>D33*Basisdaten!C9</f>
        <v>0</v>
      </c>
    </row>
    <row r="35" spans="1:5" ht="17.25" hidden="1" thickBot="1"/>
    <row r="36" spans="1:5" ht="42" customHeight="1" thickBot="1">
      <c r="A36" s="51" t="s">
        <v>27</v>
      </c>
      <c r="B36" s="51" t="s">
        <v>53</v>
      </c>
      <c r="C36" s="14" t="s">
        <v>67</v>
      </c>
      <c r="D36" s="15" t="s">
        <v>68</v>
      </c>
      <c r="E36" s="15" t="s">
        <v>37</v>
      </c>
    </row>
    <row r="37" spans="1:5" ht="18" customHeight="1" thickBot="1">
      <c r="A37" s="16" t="s">
        <v>52</v>
      </c>
      <c r="B37" s="52" t="s">
        <v>54</v>
      </c>
      <c r="C37" s="17">
        <f>Basisdaten!D26</f>
        <v>7.1999999999999993</v>
      </c>
      <c r="D37" s="18">
        <f>MIN(Basisdaten!D26,MAX(Basisdaten!C26,($D$34+Basisdaten!$B$7)*Basisdaten!B26))</f>
        <v>5</v>
      </c>
      <c r="E37" s="17">
        <f>C37-D37</f>
        <v>2.1999999999999993</v>
      </c>
    </row>
    <row r="38" spans="1:5" ht="18" customHeight="1" thickBot="1">
      <c r="A38" s="16" t="s">
        <v>55</v>
      </c>
      <c r="B38" s="52" t="s">
        <v>66</v>
      </c>
      <c r="C38" s="17">
        <f>Basisdaten!D27</f>
        <v>24</v>
      </c>
      <c r="D38" s="18">
        <f>MIN(Basisdaten!D27,MAX(Basisdaten!C27,($D$34+Basisdaten!$B$7)*Basisdaten!B27))</f>
        <v>10</v>
      </c>
      <c r="E38" s="17">
        <f t="shared" ref="E38:E43" si="0">C38-D38</f>
        <v>14</v>
      </c>
    </row>
    <row r="39" spans="1:5" ht="18" customHeight="1" thickBot="1">
      <c r="A39" s="16" t="s">
        <v>56</v>
      </c>
      <c r="B39" s="52" t="s">
        <v>57</v>
      </c>
      <c r="C39" s="17">
        <f>Basisdaten!D28</f>
        <v>18</v>
      </c>
      <c r="D39" s="18">
        <f>MIN(Basisdaten!D28,MAX(Basisdaten!C28,($D$34+Basisdaten!$B$7)*Basisdaten!B28))</f>
        <v>6</v>
      </c>
      <c r="E39" s="17">
        <f t="shared" si="0"/>
        <v>12</v>
      </c>
    </row>
    <row r="40" spans="1:5" ht="18" customHeight="1" thickBot="1">
      <c r="A40" s="16" t="s">
        <v>58</v>
      </c>
      <c r="B40" s="52" t="s">
        <v>59</v>
      </c>
      <c r="C40" s="17">
        <f>Basisdaten!D29</f>
        <v>30</v>
      </c>
      <c r="D40" s="18">
        <f>MIN(Basisdaten!D29,MAX(Basisdaten!C29,($D$34+Basisdaten!$B$7)*Basisdaten!B29))</f>
        <v>9</v>
      </c>
      <c r="E40" s="17">
        <f t="shared" si="0"/>
        <v>21</v>
      </c>
    </row>
    <row r="41" spans="1:5" ht="18" customHeight="1" thickBot="1">
      <c r="A41" s="16" t="s">
        <v>60</v>
      </c>
      <c r="B41" s="52" t="s">
        <v>61</v>
      </c>
      <c r="C41" s="17">
        <f>Basisdaten!D30</f>
        <v>24</v>
      </c>
      <c r="D41" s="18">
        <f>MIN(Basisdaten!D30,MAX(Basisdaten!C30,($D$34+Basisdaten!$B$7)*Basisdaten!B30))</f>
        <v>7</v>
      </c>
      <c r="E41" s="17">
        <f t="shared" si="0"/>
        <v>17</v>
      </c>
    </row>
    <row r="42" spans="1:5" ht="18" customHeight="1" thickBot="1">
      <c r="A42" s="16" t="s">
        <v>64</v>
      </c>
      <c r="B42" s="52" t="s">
        <v>62</v>
      </c>
      <c r="C42" s="17">
        <f>Basisdaten!D31</f>
        <v>84</v>
      </c>
      <c r="D42" s="18">
        <f>MIN(Basisdaten!D31,MAX(Basisdaten!C31,($D$34+Basisdaten!$B$7)*Basisdaten!B31))</f>
        <v>30</v>
      </c>
      <c r="E42" s="17">
        <f t="shared" si="0"/>
        <v>54</v>
      </c>
    </row>
    <row r="43" spans="1:5" ht="18" customHeight="1" thickBot="1">
      <c r="A43" s="16" t="s">
        <v>65</v>
      </c>
      <c r="B43" s="52" t="s">
        <v>63</v>
      </c>
      <c r="C43" s="17">
        <f>Basisdaten!D32</f>
        <v>114</v>
      </c>
      <c r="D43" s="18">
        <f>MIN(Basisdaten!D32,MAX(Basisdaten!C32,($D$34+Basisdaten!$B$7)*Basisdaten!B32))</f>
        <v>40</v>
      </c>
      <c r="E43" s="17">
        <f t="shared" si="0"/>
        <v>74</v>
      </c>
    </row>
    <row r="44" spans="1:5" ht="32.25" customHeight="1">
      <c r="A44" s="58" t="s">
        <v>51</v>
      </c>
      <c r="B44" s="58"/>
      <c r="C44" s="58"/>
      <c r="D44" s="58"/>
    </row>
    <row r="45" spans="1:5">
      <c r="D45" s="4"/>
    </row>
  </sheetData>
  <sheetProtection algorithmName="SHA-512" hashValue="GcfDhTW1XSFMpZzm6zVcV5x4f0XQZ0KoReo+Z0pgnAQSCvYRxkchSn1AowaacFsrdQ1YGA3c3vp34Hi9PQlVIw==" saltValue="RQa3kTUqeS+nQACF4w+2og==" spinCount="100000" sheet="1" objects="1" scenarios="1" selectLockedCells="1"/>
  <mergeCells count="7">
    <mergeCell ref="A44:D44"/>
    <mergeCell ref="A6:D6"/>
    <mergeCell ref="A15:D15"/>
    <mergeCell ref="A21:D21"/>
    <mergeCell ref="A25:D25"/>
    <mergeCell ref="A29:D29"/>
    <mergeCell ref="A8:D8"/>
  </mergeCells>
  <dataValidations count="2">
    <dataValidation type="list" allowBlank="1" showInputMessage="1" showErrorMessage="1" sqref="D10" xr:uid="{437CF156-74EE-4B3E-91D3-FC843BDE67C5}">
      <formula1>"1,2"</formula1>
    </dataValidation>
    <dataValidation type="list" allowBlank="1" showInputMessage="1" showErrorMessage="1" sqref="D11" xr:uid="{DBF9EDB2-D19F-40E1-9CB6-B7C27FB54863}">
      <formula1>"1,2,3,4,5,6"</formula1>
    </dataValidation>
  </dataValidations>
  <pageMargins left="0.9055118110236221" right="0.70866141732283472" top="0.78740157480314965" bottom="0.78740157480314965"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Basisdaten</vt:lpstr>
      <vt:lpstr>Subventionsrechner 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 Buchs</dc:creator>
  <cp:lastModifiedBy>Scheiwiller Eveline</cp:lastModifiedBy>
  <cp:lastPrinted>2026-03-30T14:53:02Z</cp:lastPrinted>
  <dcterms:created xsi:type="dcterms:W3CDTF">2022-11-14T14:51:17Z</dcterms:created>
  <dcterms:modified xsi:type="dcterms:W3CDTF">2026-03-30T15:57:21Z</dcterms:modified>
</cp:coreProperties>
</file>